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15195" windowHeight="778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<sst xmlns="http://schemas.openxmlformats.org/spreadsheetml/2006/main" count="196" uniqueCount="114">
  <si>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</si>
  <si>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</si>
  <si>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</si>
  <si>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</si>
  <si>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</si>
  <si>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</si>
  <si>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</si>
  <si>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</si>
  <si>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</si>
  <si>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</si>
  <si>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</si>
  <si>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</si>
  <si>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</si>
  <si>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</si>
  <si>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</si>
  <si>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</si>
  <si>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</si>
  <si>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</si>
  <si>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</si>
  <si>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</si>
  <si>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</si>
  <si>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</si>
  <si>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</si>
  <si>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</si>
  <si>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Мероприятия по развитию инфраструктуры объектов противопожарной службы</t>
  </si>
  <si>
    <t>2000000000</t>
  </si>
  <si>
    <t>2500000000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</si>
  <si>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</si>
  <si>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</si>
  <si>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</si>
  <si>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</si>
  <si>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</si>
  <si>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</si>
  <si>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</si>
  <si>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</si>
  <si>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Основное мероприятие "Мероприятия в области пожарной безопасности"</t>
  </si>
  <si>
    <t>2500200000</t>
  </si>
  <si>
    <t>2500224300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</si>
  <si>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</si>
  <si>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</si>
  <si>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</si>
  <si>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</si>
  <si>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</si>
  <si>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</si>
  <si>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</si>
  <si>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</si>
  <si>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</si>
  <si>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</si>
  <si>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</si>
  <si>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</si>
  <si>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</si>
  <si>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</si>
  <si>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 xml:space="preserve">Т.Г.Шамтиева </t>
  </si>
  <si>
    <t xml:space="preserve">Кариевский сельсовет муниципального района </t>
  </si>
  <si>
    <t>"О бюджете сельского поселения Кариевский сельсовет</t>
  </si>
  <si>
    <t>9999951180</t>
  </si>
  <si>
    <t>изменения</t>
  </si>
  <si>
    <t>с учетом изменений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</si>
  <si>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</si>
  <si>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</si>
  <si>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Проведение работ по землеустройству</t>
  </si>
  <si>
    <t>0700303330</t>
  </si>
  <si>
    <t>Основное мероприятие "Исполнение полномочий в области земельных ресурсов"</t>
  </si>
  <si>
    <t>0700300000</t>
  </si>
  <si>
    <t>2020 год</t>
  </si>
  <si>
    <t>1000800000</t>
  </si>
  <si>
    <t>Аппараты органов государственной власти Республики Башкортостан</t>
  </si>
  <si>
    <t>1000802040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</si>
  <si>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</si>
  <si>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</si>
  <si>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</si>
  <si>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</si>
  <si>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</si>
  <si>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</si>
  <si>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</si>
  <si>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</si>
  <si>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Осуществление первичного воинского учета на территориях, где отсутствуют военные комиссариаты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</si>
  <si>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</si>
  <si>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</si>
  <si>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2021 год</t>
  </si>
  <si>
    <t>Оценка недвижимости, признание прав и регулирование отношений по государственной (муниципальной) собственности</t>
  </si>
  <si>
    <t>0700109020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</si>
  <si>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</si>
  <si>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</si>
  <si>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Мероприятия в сфере культуры, кинематографии</t>
  </si>
  <si>
    <t>Проведение выборов в представительные органы муниципального образования</t>
  </si>
  <si>
    <t>9999900220</t>
  </si>
  <si>
    <t>2022 год</t>
  </si>
  <si>
    <t>Распределение бюджетных ассигнований сельского поселения Кариевский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</si>
  <si>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 xml:space="preserve">Республики Башкортостан на 2020 год </t>
  </si>
  <si>
    <t>и плановый период 2021 и 2022 годов"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</si>
  <si>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</si>
  <si>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</si>
  <si>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</si>
  <si>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>от  " 20 " декабря  2019 года № 31</t>
  </si>
  <si>
    <t>Мероприятия в области экологии и природопользования</t>
  </si>
  <si>
    <t>2400141200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</si>
  <si>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</si>
  <si>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</si>
  <si>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0700109040</t>
  </si>
  <si>
    <t>Содержание и обслуживание муниципальной казны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</si>
  <si>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</si>
  <si>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</si>
  <si>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Социальное обеспечение и иные выплаты населению</t>
  </si>
  <si>
    <t>300</t>
  </si>
  <si>
    <t>2200174040</t>
  </si>
  <si>
    <t>Прочие межбюджетные трансферты общего характера</t>
  </si>
  <si>
    <t>9999974000</t>
  </si>
  <si>
    <t>Межбюджетные трансферты</t>
  </si>
  <si>
    <t>500</t>
  </si>
  <si>
    <t>Организация и содержание мест захоронения</t>
  </si>
  <si>
    <t>Профилактические, экстренные и эпидемические мероприятия, связанные с распространением новой короновирусной инфекции</t>
  </si>
  <si>
    <t>1000821950</t>
  </si>
  <si>
    <t>в редакции решения Совета от 02.12.2020 № 95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</si>
</sst>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32" borderId="0" xfId="0" applyNumberFormat="1" applyFont="1" applyFill="1" applyAlignment="1">
      <alignment horizontal="center"/>
    </xf>
    <xf numFmtId="3" fontId="2" fillId="32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shrinkToFit="1"/>
    </xf>
    <xf numFmtId="49" fontId="2" fillId="32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Alignment="1">
      <alignment horizontal="right"/>
    </xf>
    <xf numFmtId="49" fontId="1" fillId="32" borderId="0" xfId="0" applyNumberFormat="1" applyFont="1" applyFill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9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M69" sqref="M69"/>
    </sheetView>
  </sheetViews>
  <sheetFormatPr defaultColWidth="9.00390625" defaultRowHeight="12.75"/>
  <cols>
    <col min="1" max="1" width="31.375" style="14" customWidth="1"/>
    <col min="2" max="2" width="10.75390625" style="7" customWidth="1"/>
    <col min="3" max="3" width="6.625" style="7" customWidth="1"/>
    <col min="4" max="5" width="10.75390625" style="7" customWidth="1"/>
    <col min="6" max="6" width="10.75390625" style="5" customWidth="1"/>
    <col min="7" max="7" width="10.75390625" style="6" customWidth="1"/>
    <col min="8" max="16384" width="9.125" style="6" customWidth="1"/>
  </cols>
  <sheetData>
    <row r="1" spans="2:7" ht="15">
      <c r="B1" s="1"/>
      <c r="C1" s="1"/>
      <c r="D1" s="1"/>
      <c r="E1" s="1"/>
      <c r="G1" s="4" t="s">
        <v>21</v>
      </c>
    </row>
    <row r="2" spans="2:7" ht="15">
      <c r="B2" s="1"/>
      <c r="C2" s="1"/>
      <c r="D2" s="1"/>
      <c r="E2" s="1"/>
      <c r="G2" s="1" t="s">
        <v>13</v>
      </c>
    </row>
    <row r="3" spans="2:7" ht="15">
      <c r="B3" s="1"/>
      <c r="C3" s="1"/>
      <c r="D3" s="1"/>
      <c r="E3" s="1"/>
      <c r="G3" s="1" t="s">
        <v>53</v>
      </c>
    </row>
    <row r="4" spans="2:7" ht="15">
      <c r="B4" s="1"/>
      <c r="C4" s="1"/>
      <c r="D4" s="1"/>
      <c r="E4" s="1"/>
      <c r="G4" s="1" t="s">
        <v>2</v>
      </c>
    </row>
    <row r="5" spans="2:7" ht="15">
      <c r="B5" s="1"/>
      <c r="C5" s="1"/>
      <c r="D5" s="1"/>
      <c r="E5" s="1"/>
      <c r="G5" s="16" t="s">
        <v>94</v>
      </c>
    </row>
    <row r="6" spans="2:7" ht="15">
      <c r="B6" s="1"/>
      <c r="C6" s="1"/>
      <c r="D6" s="1"/>
      <c r="E6" s="1"/>
      <c r="G6" s="1" t="s">
        <v>54</v>
      </c>
    </row>
    <row r="7" spans="2:7" ht="15">
      <c r="B7" s="1"/>
      <c r="C7" s="1"/>
      <c r="D7" s="1"/>
      <c r="E7" s="1"/>
      <c r="G7" s="1" t="s">
        <v>14</v>
      </c>
    </row>
    <row r="8" spans="2:7" ht="15">
      <c r="B8" s="3"/>
      <c r="C8" s="3"/>
      <c r="D8" s="3"/>
      <c r="E8" s="3"/>
      <c r="G8" s="1" t="s">
        <v>89</v>
      </c>
    </row>
    <row r="9" spans="2:7" ht="15">
      <c r="B9" s="2"/>
      <c r="C9" s="2"/>
      <c r="D9" s="2"/>
      <c r="E9" s="2"/>
      <c r="G9" s="1" t="s">
        <v>90</v>
      </c>
    </row>
    <row r="10" spans="2:7" ht="15">
      <c r="B10" s="2"/>
      <c r="C10" s="3"/>
      <c r="D10" s="46" t="s">
        <v>113</v>
      </c>
      <c r="E10" s="46"/>
      <c r="F10" s="46"/>
      <c r="G10" s="46"/>
    </row>
    <row r="11" spans="2:7" ht="15">
      <c r="B11" s="2"/>
      <c r="C11" s="3"/>
      <c r="D11" s="2"/>
      <c r="E11" s="2"/>
      <c r="F11" s="2"/>
      <c r="G11" s="2"/>
    </row>
    <row r="12" spans="1:7" ht="90" customHeight="1">
      <c r="A12" s="51" t="s">
        <v>88</v>
      </c>
      <c r="B12" s="51"/>
      <c r="C12" s="51"/>
      <c r="D12" s="51"/>
      <c r="E12" s="51"/>
      <c r="F12" s="51"/>
      <c r="G12" s="51"/>
    </row>
    <row r="13" ht="15">
      <c r="G13" s="4" t="s">
        <v>22</v>
      </c>
    </row>
    <row r="14" spans="1:7" ht="14.25" customHeight="1">
      <c r="A14" s="52" t="s">
        <v>0</v>
      </c>
      <c r="B14" s="55" t="s">
        <v>18</v>
      </c>
      <c r="C14" s="55" t="s">
        <v>19</v>
      </c>
      <c r="D14" s="58" t="s">
        <v>9</v>
      </c>
      <c r="E14" s="59"/>
      <c r="F14" s="59"/>
      <c r="G14" s="60"/>
    </row>
    <row r="15" spans="1:7" ht="14.25" customHeight="1">
      <c r="A15" s="53"/>
      <c r="B15" s="56"/>
      <c r="C15" s="56"/>
      <c r="D15" s="47" t="s">
        <v>64</v>
      </c>
      <c r="E15" s="48"/>
      <c r="F15" s="49" t="s">
        <v>79</v>
      </c>
      <c r="G15" s="49" t="s">
        <v>87</v>
      </c>
    </row>
    <row r="16" spans="1:7" ht="21" customHeight="1">
      <c r="A16" s="54"/>
      <c r="B16" s="57"/>
      <c r="C16" s="57"/>
      <c r="D16" s="17" t="s">
        <v>56</v>
      </c>
      <c r="E16" s="17" t="s">
        <v>57</v>
      </c>
      <c r="F16" s="50"/>
      <c r="G16" s="50"/>
    </row>
    <row r="17" spans="1:7" ht="12.75">
      <c r="A17" s="18" t="s">
        <v>1</v>
      </c>
      <c r="B17" s="19"/>
      <c r="C17" s="19"/>
      <c r="D17" s="20">
        <f>D18+D27+D38+D42+D48+D56+D60+D74+D87+D83</f>
        <v>-653569.39</v>
      </c>
      <c r="E17" s="20">
        <f>E18+E27+E38+E42+E48+E56+E60+E74+E87+E83</f>
        <v>7393476.67</v>
      </c>
      <c r="F17" s="20">
        <f>F18+F27+F38+F42+F48+F56+F60+F74+F87</f>
        <v>5035100</v>
      </c>
      <c r="G17" s="20">
        <f>G18+G27+G38+G42+G48+G56+G60+G74+G87</f>
        <v>5182100</v>
      </c>
    </row>
    <row r="18" spans="1:7" ht="78.75">
      <c r="A18" s="21" t="s">
        <v>58</v>
      </c>
      <c r="B18" s="22" t="s">
        <v>59</v>
      </c>
      <c r="C18" s="22"/>
      <c r="D18" s="23">
        <f>D19+D24</f>
        <v>-44179</v>
      </c>
      <c r="E18" s="23">
        <f>E19+E24</f>
        <v>393318</v>
      </c>
      <c r="F18" s="23">
        <f>F19+F24</f>
        <v>0</v>
      </c>
      <c r="G18" s="23">
        <f>G19+G24</f>
        <v>0</v>
      </c>
    </row>
    <row r="19" spans="1:7" ht="57" customHeight="1">
      <c r="A19" s="24" t="s">
        <v>77</v>
      </c>
      <c r="B19" s="25" t="s">
        <v>78</v>
      </c>
      <c r="C19" s="25"/>
      <c r="D19" s="26">
        <f>D20+D22</f>
        <v>-44179</v>
      </c>
      <c r="E19" s="26">
        <f>E20+E22</f>
        <v>54179</v>
      </c>
      <c r="F19" s="26">
        <f aca="true" t="shared" si="0" ref="D19:G20">F20</f>
        <v>0</v>
      </c>
      <c r="G19" s="26">
        <f t="shared" si="0"/>
        <v>0</v>
      </c>
    </row>
    <row r="20" spans="1:7" ht="45" hidden="1">
      <c r="A20" s="24" t="s">
        <v>80</v>
      </c>
      <c r="B20" s="25" t="s">
        <v>81</v>
      </c>
      <c r="C20" s="25"/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</row>
    <row r="21" spans="1:7" ht="33.75" hidden="1">
      <c r="A21" s="24" t="s">
        <v>68</v>
      </c>
      <c r="B21" s="25" t="s">
        <v>81</v>
      </c>
      <c r="C21" s="25" t="s">
        <v>4</v>
      </c>
      <c r="D21" s="26">
        <v>0</v>
      </c>
      <c r="E21" s="26">
        <v>0</v>
      </c>
      <c r="F21" s="26">
        <v>0</v>
      </c>
      <c r="G21" s="26">
        <v>0</v>
      </c>
    </row>
    <row r="22" spans="1:7" ht="23.25" customHeight="1">
      <c r="A22" s="24" t="s">
        <v>100</v>
      </c>
      <c r="B22" s="25" t="s">
        <v>99</v>
      </c>
      <c r="C22" s="25"/>
      <c r="D22" s="27">
        <f>D23+D24</f>
        <v>-44179</v>
      </c>
      <c r="E22" s="27">
        <f>E23</f>
        <v>54179</v>
      </c>
      <c r="F22" s="26"/>
      <c r="G22" s="26"/>
    </row>
    <row r="23" spans="1:7" ht="32.25" customHeight="1">
      <c r="A23" s="24" t="s">
        <v>68</v>
      </c>
      <c r="B23" s="25" t="s">
        <v>99</v>
      </c>
      <c r="C23" s="25" t="s">
        <v>4</v>
      </c>
      <c r="D23" s="27">
        <v>-44179</v>
      </c>
      <c r="E23" s="27">
        <f>44179+10000+44179-44179</f>
        <v>54179</v>
      </c>
      <c r="F23" s="26"/>
      <c r="G23" s="26"/>
    </row>
    <row r="24" spans="1:7" ht="36" customHeight="1">
      <c r="A24" s="28" t="s">
        <v>62</v>
      </c>
      <c r="B24" s="25" t="s">
        <v>63</v>
      </c>
      <c r="C24" s="25"/>
      <c r="D24" s="27">
        <f aca="true" t="shared" si="1" ref="D24:G25">D25</f>
        <v>0</v>
      </c>
      <c r="E24" s="27">
        <f t="shared" si="1"/>
        <v>339139</v>
      </c>
      <c r="F24" s="27">
        <f t="shared" si="1"/>
        <v>0</v>
      </c>
      <c r="G24" s="27">
        <f t="shared" si="1"/>
        <v>0</v>
      </c>
    </row>
    <row r="25" spans="1:7" ht="12.75">
      <c r="A25" s="28" t="s">
        <v>60</v>
      </c>
      <c r="B25" s="25" t="s">
        <v>61</v>
      </c>
      <c r="C25" s="25"/>
      <c r="D25" s="27">
        <f t="shared" si="1"/>
        <v>0</v>
      </c>
      <c r="E25" s="27">
        <f t="shared" si="1"/>
        <v>339139</v>
      </c>
      <c r="F25" s="27">
        <f t="shared" si="1"/>
        <v>0</v>
      </c>
      <c r="G25" s="27">
        <f t="shared" si="1"/>
        <v>0</v>
      </c>
    </row>
    <row r="26" spans="1:7" ht="33" customHeight="1">
      <c r="A26" s="28" t="s">
        <v>68</v>
      </c>
      <c r="B26" s="25" t="s">
        <v>61</v>
      </c>
      <c r="C26" s="25" t="s">
        <v>4</v>
      </c>
      <c r="D26" s="26"/>
      <c r="E26" s="27">
        <f>300000+5000+34139</f>
        <v>339139</v>
      </c>
      <c r="F26" s="27">
        <v>0</v>
      </c>
      <c r="G26" s="27">
        <v>0</v>
      </c>
    </row>
    <row r="27" spans="1:7" ht="65.25" customHeight="1">
      <c r="A27" s="29" t="s">
        <v>30</v>
      </c>
      <c r="B27" s="22" t="s">
        <v>31</v>
      </c>
      <c r="C27" s="30"/>
      <c r="D27" s="23">
        <f>D28+D35</f>
        <v>598008.28</v>
      </c>
      <c r="E27" s="23">
        <f>E28+E35</f>
        <v>3397814.49</v>
      </c>
      <c r="F27" s="23">
        <f>F28+F35</f>
        <v>2380900</v>
      </c>
      <c r="G27" s="23">
        <f>G28+G35</f>
        <v>2433200</v>
      </c>
    </row>
    <row r="28" spans="1:7" ht="50.25" customHeight="1">
      <c r="A28" s="24" t="s">
        <v>33</v>
      </c>
      <c r="B28" s="25" t="s">
        <v>65</v>
      </c>
      <c r="C28" s="25"/>
      <c r="D28" s="26">
        <f>D29+D33</f>
        <v>365750.06</v>
      </c>
      <c r="E28" s="26">
        <f>E29+E33</f>
        <v>2211781.67</v>
      </c>
      <c r="F28" s="26">
        <f>F29</f>
        <v>1622700</v>
      </c>
      <c r="G28" s="26">
        <f>G29</f>
        <v>1652500</v>
      </c>
    </row>
    <row r="29" spans="1:7" ht="25.5" customHeight="1">
      <c r="A29" s="24" t="s">
        <v>66</v>
      </c>
      <c r="B29" s="25" t="s">
        <v>67</v>
      </c>
      <c r="C29" s="25"/>
      <c r="D29" s="26">
        <f>D30+D31+D32</f>
        <v>365750.06</v>
      </c>
      <c r="E29" s="26">
        <f>E30+E31+E32</f>
        <v>2210581.67</v>
      </c>
      <c r="F29" s="26">
        <f>F30+F31+F32</f>
        <v>1622700</v>
      </c>
      <c r="G29" s="26">
        <f>G30+G31+G32</f>
        <v>1652500</v>
      </c>
    </row>
    <row r="30" spans="1:7" ht="66.75" customHeight="1">
      <c r="A30" s="24" t="s">
        <v>6</v>
      </c>
      <c r="B30" s="25" t="s">
        <v>67</v>
      </c>
      <c r="C30" s="25" t="s">
        <v>3</v>
      </c>
      <c r="D30" s="31">
        <v>376068.13</v>
      </c>
      <c r="E30" s="26">
        <f>953900+153735+70045+83836+201277.06+376068.13</f>
        <v>1838861.19</v>
      </c>
      <c r="F30" s="26">
        <v>990200</v>
      </c>
      <c r="G30" s="26">
        <v>1019200</v>
      </c>
    </row>
    <row r="31" spans="1:7" ht="37.5" customHeight="1">
      <c r="A31" s="24" t="s">
        <v>68</v>
      </c>
      <c r="B31" s="25" t="s">
        <v>67</v>
      </c>
      <c r="C31" s="25" t="s">
        <v>4</v>
      </c>
      <c r="D31" s="26">
        <v>-10318.07</v>
      </c>
      <c r="E31" s="26">
        <f>604700+29370-10000-19065-156141.95-90405.5-10318.07</f>
        <v>348139.48</v>
      </c>
      <c r="F31" s="26">
        <v>605500</v>
      </c>
      <c r="G31" s="26">
        <v>606300</v>
      </c>
    </row>
    <row r="32" spans="1:7" ht="12.75">
      <c r="A32" s="24" t="s">
        <v>7</v>
      </c>
      <c r="B32" s="25" t="s">
        <v>67</v>
      </c>
      <c r="C32" s="25" t="s">
        <v>5</v>
      </c>
      <c r="D32" s="31"/>
      <c r="E32" s="26">
        <f>27000-7133+7133-3419</f>
        <v>23581</v>
      </c>
      <c r="F32" s="26">
        <v>27000</v>
      </c>
      <c r="G32" s="26">
        <v>27000</v>
      </c>
    </row>
    <row r="33" spans="1:7" ht="45">
      <c r="A33" s="24" t="s">
        <v>111</v>
      </c>
      <c r="B33" s="25" t="s">
        <v>112</v>
      </c>
      <c r="C33" s="25"/>
      <c r="D33" s="26">
        <f>D34</f>
        <v>0</v>
      </c>
      <c r="E33" s="45">
        <f>E34</f>
        <v>1200</v>
      </c>
      <c r="F33" s="26"/>
      <c r="G33" s="26"/>
    </row>
    <row r="34" spans="1:7" ht="33.75">
      <c r="A34" s="24" t="s">
        <v>68</v>
      </c>
      <c r="B34" s="25" t="s">
        <v>112</v>
      </c>
      <c r="C34" s="25" t="s">
        <v>4</v>
      </c>
      <c r="D34" s="26"/>
      <c r="E34" s="45">
        <v>1200</v>
      </c>
      <c r="F34" s="26"/>
      <c r="G34" s="26"/>
    </row>
    <row r="35" spans="1:7" ht="56.25">
      <c r="A35" s="24" t="s">
        <v>32</v>
      </c>
      <c r="B35" s="25" t="s">
        <v>69</v>
      </c>
      <c r="C35" s="33"/>
      <c r="D35" s="27">
        <f aca="true" t="shared" si="2" ref="D35:G36">D36</f>
        <v>232258.22</v>
      </c>
      <c r="E35" s="27">
        <f t="shared" si="2"/>
        <v>1186032.82</v>
      </c>
      <c r="F35" s="27">
        <f t="shared" si="2"/>
        <v>758200</v>
      </c>
      <c r="G35" s="27">
        <f t="shared" si="2"/>
        <v>780700</v>
      </c>
    </row>
    <row r="36" spans="1:7" ht="12.75">
      <c r="A36" s="24" t="s">
        <v>23</v>
      </c>
      <c r="B36" s="25" t="s">
        <v>70</v>
      </c>
      <c r="C36" s="25"/>
      <c r="D36" s="26">
        <f t="shared" si="2"/>
        <v>232258.22</v>
      </c>
      <c r="E36" s="26">
        <f t="shared" si="2"/>
        <v>1186032.82</v>
      </c>
      <c r="F36" s="26">
        <f t="shared" si="2"/>
        <v>758200</v>
      </c>
      <c r="G36" s="26">
        <f t="shared" si="2"/>
        <v>780700</v>
      </c>
    </row>
    <row r="37" spans="1:7" ht="69.75" customHeight="1">
      <c r="A37" s="24" t="s">
        <v>6</v>
      </c>
      <c r="B37" s="25" t="s">
        <v>70</v>
      </c>
      <c r="C37" s="25" t="s">
        <v>3</v>
      </c>
      <c r="D37" s="31">
        <v>232258.22</v>
      </c>
      <c r="E37" s="26">
        <f>730500+9389.61+119986+12990+34624.99+46284+232258.22</f>
        <v>1186032.82</v>
      </c>
      <c r="F37" s="26">
        <v>758200</v>
      </c>
      <c r="G37" s="26">
        <v>780700</v>
      </c>
    </row>
    <row r="38" spans="1:7" ht="57" customHeight="1">
      <c r="A38" s="29" t="s">
        <v>82</v>
      </c>
      <c r="B38" s="30">
        <v>1800000000</v>
      </c>
      <c r="C38" s="22"/>
      <c r="D38" s="23">
        <f aca="true" t="shared" si="3" ref="D38:G40">D39</f>
        <v>2568</v>
      </c>
      <c r="E38" s="23">
        <f t="shared" si="3"/>
        <v>42130</v>
      </c>
      <c r="F38" s="23">
        <f t="shared" si="3"/>
        <v>32000</v>
      </c>
      <c r="G38" s="23">
        <f t="shared" si="3"/>
        <v>29600</v>
      </c>
    </row>
    <row r="39" spans="1:7" ht="51" customHeight="1">
      <c r="A39" s="24" t="s">
        <v>83</v>
      </c>
      <c r="B39" s="33">
        <v>1800100000</v>
      </c>
      <c r="C39" s="25"/>
      <c r="D39" s="27">
        <f t="shared" si="3"/>
        <v>2568</v>
      </c>
      <c r="E39" s="27">
        <f t="shared" si="3"/>
        <v>42130</v>
      </c>
      <c r="F39" s="27">
        <f t="shared" si="3"/>
        <v>32000</v>
      </c>
      <c r="G39" s="27">
        <f t="shared" si="3"/>
        <v>29600</v>
      </c>
    </row>
    <row r="40" spans="1:7" ht="26.25" customHeight="1">
      <c r="A40" s="24" t="s">
        <v>84</v>
      </c>
      <c r="B40" s="33">
        <v>1800145870</v>
      </c>
      <c r="C40" s="25"/>
      <c r="D40" s="27">
        <f t="shared" si="3"/>
        <v>2568</v>
      </c>
      <c r="E40" s="27">
        <f t="shared" si="3"/>
        <v>42130</v>
      </c>
      <c r="F40" s="27">
        <f t="shared" si="3"/>
        <v>32000</v>
      </c>
      <c r="G40" s="27">
        <f t="shared" si="3"/>
        <v>29600</v>
      </c>
    </row>
    <row r="41" spans="1:7" ht="38.25" customHeight="1">
      <c r="A41" s="28" t="s">
        <v>68</v>
      </c>
      <c r="B41" s="33">
        <v>1800145870</v>
      </c>
      <c r="C41" s="25" t="s">
        <v>4</v>
      </c>
      <c r="D41" s="27">
        <v>2568</v>
      </c>
      <c r="E41" s="27">
        <f>32000+7600-38+2568</f>
        <v>42130</v>
      </c>
      <c r="F41" s="27">
        <v>32000</v>
      </c>
      <c r="G41" s="27">
        <v>29600</v>
      </c>
    </row>
    <row r="42" spans="1:7" ht="57" customHeight="1">
      <c r="A42" s="29" t="s">
        <v>12</v>
      </c>
      <c r="B42" s="22" t="s">
        <v>25</v>
      </c>
      <c r="C42" s="22"/>
      <c r="D42" s="34">
        <f aca="true" t="shared" si="4" ref="D42:E44">D43</f>
        <v>-10013</v>
      </c>
      <c r="E42" s="34">
        <f t="shared" si="4"/>
        <v>2854</v>
      </c>
      <c r="F42" s="34">
        <f>F43</f>
        <v>20000</v>
      </c>
      <c r="G42" s="34">
        <f>G43</f>
        <v>20000</v>
      </c>
    </row>
    <row r="43" spans="1:7" ht="32.25" customHeight="1">
      <c r="A43" s="24" t="s">
        <v>71</v>
      </c>
      <c r="B43" s="25" t="s">
        <v>72</v>
      </c>
      <c r="C43" s="25"/>
      <c r="D43" s="26">
        <f t="shared" si="4"/>
        <v>-10013</v>
      </c>
      <c r="E43" s="26">
        <f t="shared" si="4"/>
        <v>2854</v>
      </c>
      <c r="F43" s="26">
        <f>F44</f>
        <v>20000</v>
      </c>
      <c r="G43" s="26">
        <f>G44</f>
        <v>20000</v>
      </c>
    </row>
    <row r="44" spans="1:7" ht="47.25" customHeight="1">
      <c r="A44" s="24" t="s">
        <v>73</v>
      </c>
      <c r="B44" s="25" t="s">
        <v>74</v>
      </c>
      <c r="C44" s="25"/>
      <c r="D44" s="26">
        <f t="shared" si="4"/>
        <v>-10013</v>
      </c>
      <c r="E44" s="26">
        <f t="shared" si="4"/>
        <v>2854</v>
      </c>
      <c r="F44" s="26">
        <f>F45</f>
        <v>20000</v>
      </c>
      <c r="G44" s="26">
        <f>G45</f>
        <v>20000</v>
      </c>
    </row>
    <row r="45" spans="1:7" ht="24.75" customHeight="1">
      <c r="A45" s="24" t="s">
        <v>11</v>
      </c>
      <c r="B45" s="25" t="s">
        <v>75</v>
      </c>
      <c r="C45" s="26"/>
      <c r="D45" s="26">
        <f>D46+D47</f>
        <v>-10013</v>
      </c>
      <c r="E45" s="26">
        <f>E46+E47</f>
        <v>2854</v>
      </c>
      <c r="F45" s="26">
        <f>F47</f>
        <v>20000</v>
      </c>
      <c r="G45" s="26">
        <f>G47</f>
        <v>20000</v>
      </c>
    </row>
    <row r="46" spans="1:7" ht="24.75" customHeight="1">
      <c r="A46" s="28" t="s">
        <v>6</v>
      </c>
      <c r="B46" s="25" t="s">
        <v>75</v>
      </c>
      <c r="C46" s="25" t="s">
        <v>3</v>
      </c>
      <c r="D46" s="26">
        <v>-3400</v>
      </c>
      <c r="E46" s="26">
        <v>-3400</v>
      </c>
      <c r="F46" s="26"/>
      <c r="G46" s="26"/>
    </row>
    <row r="47" spans="1:7" ht="32.25" customHeight="1">
      <c r="A47" s="28" t="s">
        <v>68</v>
      </c>
      <c r="B47" s="25" t="s">
        <v>75</v>
      </c>
      <c r="C47" s="25" t="s">
        <v>4</v>
      </c>
      <c r="D47" s="27">
        <v>-6613</v>
      </c>
      <c r="E47" s="27">
        <f>20000-7133-6613</f>
        <v>6254</v>
      </c>
      <c r="F47" s="27">
        <v>20000</v>
      </c>
      <c r="G47" s="27">
        <v>20000</v>
      </c>
    </row>
    <row r="48" spans="1:7" ht="54.75" customHeight="1">
      <c r="A48" s="29" t="s">
        <v>38</v>
      </c>
      <c r="B48" s="22" t="s">
        <v>39</v>
      </c>
      <c r="C48" s="22"/>
      <c r="D48" s="23">
        <f aca="true" t="shared" si="5" ref="D48:E50">D49</f>
        <v>0</v>
      </c>
      <c r="E48" s="23">
        <f t="shared" si="5"/>
        <v>1045797.91</v>
      </c>
      <c r="F48" s="23"/>
      <c r="G48" s="23"/>
    </row>
    <row r="49" spans="1:7" ht="45" customHeight="1">
      <c r="A49" s="24" t="s">
        <v>40</v>
      </c>
      <c r="B49" s="25" t="s">
        <v>41</v>
      </c>
      <c r="C49" s="25"/>
      <c r="D49" s="27">
        <f>D50+D52+D54</f>
        <v>0</v>
      </c>
      <c r="E49" s="27">
        <f>E50+E52+E54</f>
        <v>1045797.91</v>
      </c>
      <c r="F49" s="27"/>
      <c r="G49" s="27"/>
    </row>
    <row r="50" spans="1:7" ht="12.75">
      <c r="A50" s="24" t="s">
        <v>42</v>
      </c>
      <c r="B50" s="25" t="s">
        <v>43</v>
      </c>
      <c r="C50" s="25"/>
      <c r="D50" s="27">
        <f t="shared" si="5"/>
        <v>0</v>
      </c>
      <c r="E50" s="27">
        <f t="shared" si="5"/>
        <v>594840.8</v>
      </c>
      <c r="F50" s="27"/>
      <c r="G50" s="27"/>
    </row>
    <row r="51" spans="1:7" ht="36" customHeight="1">
      <c r="A51" s="28" t="s">
        <v>68</v>
      </c>
      <c r="B51" s="25" t="s">
        <v>43</v>
      </c>
      <c r="C51" s="25" t="s">
        <v>4</v>
      </c>
      <c r="D51" s="27"/>
      <c r="E51" s="27">
        <f>263700+278140.8+53000</f>
        <v>594840.8</v>
      </c>
      <c r="F51" s="27"/>
      <c r="G51" s="27"/>
    </row>
    <row r="52" spans="1:7" ht="93" customHeight="1">
      <c r="A52" s="24" t="s">
        <v>47</v>
      </c>
      <c r="B52" s="25" t="s">
        <v>105</v>
      </c>
      <c r="C52" s="25"/>
      <c r="D52" s="27">
        <f>D53</f>
        <v>0</v>
      </c>
      <c r="E52" s="27">
        <f>E53</f>
        <v>957.11</v>
      </c>
      <c r="F52" s="27"/>
      <c r="G52" s="27"/>
    </row>
    <row r="53" spans="1:7" ht="36" customHeight="1">
      <c r="A53" s="28" t="s">
        <v>68</v>
      </c>
      <c r="B53" s="25" t="s">
        <v>105</v>
      </c>
      <c r="C53" s="25" t="s">
        <v>4</v>
      </c>
      <c r="D53" s="27"/>
      <c r="E53" s="27">
        <v>957.11</v>
      </c>
      <c r="F53" s="27"/>
      <c r="G53" s="27"/>
    </row>
    <row r="54" spans="1:7" ht="44.25" customHeight="1">
      <c r="A54" s="28" t="s">
        <v>101</v>
      </c>
      <c r="B54" s="25" t="s">
        <v>102</v>
      </c>
      <c r="C54" s="25"/>
      <c r="D54" s="27">
        <f>D55</f>
        <v>0</v>
      </c>
      <c r="E54" s="27">
        <f>E55</f>
        <v>450000</v>
      </c>
      <c r="F54" s="27"/>
      <c r="G54" s="27"/>
    </row>
    <row r="55" spans="1:7" ht="37.5" customHeight="1">
      <c r="A55" s="28" t="s">
        <v>68</v>
      </c>
      <c r="B55" s="25" t="s">
        <v>102</v>
      </c>
      <c r="C55" s="25" t="s">
        <v>4</v>
      </c>
      <c r="D55" s="27"/>
      <c r="E55" s="27">
        <f>200000+250000</f>
        <v>450000</v>
      </c>
      <c r="F55" s="27"/>
      <c r="G55" s="27"/>
    </row>
    <row r="56" spans="1:7" ht="67.5">
      <c r="A56" s="29" t="s">
        <v>49</v>
      </c>
      <c r="B56" s="30">
        <v>2300000000</v>
      </c>
      <c r="C56" s="30"/>
      <c r="D56" s="23">
        <f aca="true" t="shared" si="6" ref="D56:E58">D57</f>
        <v>0</v>
      </c>
      <c r="E56" s="23">
        <f t="shared" si="6"/>
        <v>468889.76999999996</v>
      </c>
      <c r="F56" s="23">
        <f aca="true" t="shared" si="7" ref="F56:G58">F57</f>
        <v>0</v>
      </c>
      <c r="G56" s="23">
        <f t="shared" si="7"/>
        <v>0</v>
      </c>
    </row>
    <row r="57" spans="1:7" ht="22.5">
      <c r="A57" s="24" t="s">
        <v>50</v>
      </c>
      <c r="B57" s="33">
        <v>2300300000</v>
      </c>
      <c r="C57" s="33"/>
      <c r="D57" s="27">
        <f t="shared" si="6"/>
        <v>0</v>
      </c>
      <c r="E57" s="27">
        <f t="shared" si="6"/>
        <v>468889.76999999996</v>
      </c>
      <c r="F57" s="27">
        <f t="shared" si="7"/>
        <v>0</v>
      </c>
      <c r="G57" s="27">
        <f t="shared" si="7"/>
        <v>0</v>
      </c>
    </row>
    <row r="58" spans="1:7" ht="20.25" customHeight="1">
      <c r="A58" s="24" t="s">
        <v>51</v>
      </c>
      <c r="B58" s="33">
        <v>2300303560</v>
      </c>
      <c r="C58" s="33"/>
      <c r="D58" s="27">
        <f t="shared" si="6"/>
        <v>0</v>
      </c>
      <c r="E58" s="27">
        <f t="shared" si="6"/>
        <v>468889.76999999996</v>
      </c>
      <c r="F58" s="27">
        <f t="shared" si="7"/>
        <v>0</v>
      </c>
      <c r="G58" s="27">
        <f t="shared" si="7"/>
        <v>0</v>
      </c>
    </row>
    <row r="59" spans="1:7" ht="32.25" customHeight="1">
      <c r="A59" s="28" t="s">
        <v>68</v>
      </c>
      <c r="B59" s="33">
        <v>2300303560</v>
      </c>
      <c r="C59" s="33">
        <v>200</v>
      </c>
      <c r="D59" s="27"/>
      <c r="E59" s="27">
        <f>4807.2+3003.6+461078.97</f>
        <v>468889.76999999996</v>
      </c>
      <c r="F59" s="27">
        <v>0</v>
      </c>
      <c r="G59" s="27">
        <v>0</v>
      </c>
    </row>
    <row r="60" spans="1:7" ht="56.25">
      <c r="A60" s="29" t="s">
        <v>44</v>
      </c>
      <c r="B60" s="30">
        <v>2400000000</v>
      </c>
      <c r="C60" s="30"/>
      <c r="D60" s="23">
        <f>D61+D71+D81</f>
        <v>-1200956.27</v>
      </c>
      <c r="E60" s="23">
        <f>E61+E71+E81</f>
        <v>1909249.42</v>
      </c>
      <c r="F60" s="23">
        <f>F61+F71+F68</f>
        <v>2426500</v>
      </c>
      <c r="G60" s="23">
        <f>G61+G71+G68</f>
        <v>2428100</v>
      </c>
    </row>
    <row r="61" spans="1:7" ht="31.5" customHeight="1">
      <c r="A61" s="24" t="s">
        <v>45</v>
      </c>
      <c r="B61" s="33">
        <v>2400100000</v>
      </c>
      <c r="C61" s="33"/>
      <c r="D61" s="27">
        <f>D62+D65+D67+D69</f>
        <v>-127276.27</v>
      </c>
      <c r="E61" s="27">
        <f>E62+E65+E67+E69</f>
        <v>1223844.46</v>
      </c>
      <c r="F61" s="27">
        <f>F62+F65+F67+F69</f>
        <v>407900</v>
      </c>
      <c r="G61" s="27">
        <f>G62+G65+G67+G69</f>
        <v>407900</v>
      </c>
    </row>
    <row r="62" spans="1:7" ht="28.5" customHeight="1">
      <c r="A62" s="24" t="s">
        <v>46</v>
      </c>
      <c r="B62" s="33">
        <v>2400106050</v>
      </c>
      <c r="C62" s="33"/>
      <c r="D62" s="27">
        <f>D63+D64</f>
        <v>-127276.27</v>
      </c>
      <c r="E62" s="27">
        <f>E63+E64</f>
        <v>210653.16999999998</v>
      </c>
      <c r="F62" s="27">
        <f>F63</f>
        <v>407900</v>
      </c>
      <c r="G62" s="27">
        <f>G63</f>
        <v>407900</v>
      </c>
    </row>
    <row r="63" spans="1:7" ht="33.75" customHeight="1">
      <c r="A63" s="28" t="s">
        <v>68</v>
      </c>
      <c r="B63" s="33">
        <v>2400106050</v>
      </c>
      <c r="C63" s="25" t="s">
        <v>4</v>
      </c>
      <c r="D63" s="27">
        <v>-127276.27</v>
      </c>
      <c r="E63" s="27">
        <f>407900-14866.54-10000-54855.4-273721+84485+188987.38-127276.27</f>
        <v>200653.16999999998</v>
      </c>
      <c r="F63" s="27">
        <v>407900</v>
      </c>
      <c r="G63" s="27">
        <v>407900</v>
      </c>
    </row>
    <row r="64" spans="1:7" ht="24" customHeight="1">
      <c r="A64" s="28" t="s">
        <v>103</v>
      </c>
      <c r="B64" s="33">
        <v>2400106050</v>
      </c>
      <c r="C64" s="25" t="s">
        <v>104</v>
      </c>
      <c r="D64" s="27"/>
      <c r="E64" s="27">
        <f>10000</f>
        <v>10000</v>
      </c>
      <c r="F64" s="27"/>
      <c r="G64" s="27"/>
    </row>
    <row r="65" spans="1:7" ht="20.25" customHeight="1">
      <c r="A65" s="24" t="s">
        <v>95</v>
      </c>
      <c r="B65" s="25" t="s">
        <v>96</v>
      </c>
      <c r="C65" s="25"/>
      <c r="D65" s="27">
        <f>D66</f>
        <v>0</v>
      </c>
      <c r="E65" s="27">
        <f>E66</f>
        <v>117148.4</v>
      </c>
      <c r="F65" s="27"/>
      <c r="G65" s="27"/>
    </row>
    <row r="66" spans="1:7" ht="33.75">
      <c r="A66" s="28" t="s">
        <v>68</v>
      </c>
      <c r="B66" s="25" t="s">
        <v>96</v>
      </c>
      <c r="C66" s="25" t="s">
        <v>4</v>
      </c>
      <c r="D66" s="27"/>
      <c r="E66" s="27">
        <f>19065+29741.4+19065+30212+19065</f>
        <v>117148.4</v>
      </c>
      <c r="F66" s="27"/>
      <c r="G66" s="27"/>
    </row>
    <row r="67" spans="1:7" ht="90">
      <c r="A67" s="24" t="s">
        <v>47</v>
      </c>
      <c r="B67" s="33">
        <v>2400174040</v>
      </c>
      <c r="C67" s="25"/>
      <c r="D67" s="27">
        <f>D68</f>
        <v>0</v>
      </c>
      <c r="E67" s="27">
        <f>E68</f>
        <v>699042.89</v>
      </c>
      <c r="F67" s="27">
        <v>0</v>
      </c>
      <c r="G67" s="27">
        <v>0</v>
      </c>
    </row>
    <row r="68" spans="1:7" ht="35.25" customHeight="1">
      <c r="A68" s="24" t="s">
        <v>68</v>
      </c>
      <c r="B68" s="33">
        <v>2400174040</v>
      </c>
      <c r="C68" s="25" t="s">
        <v>4</v>
      </c>
      <c r="D68" s="35"/>
      <c r="E68" s="27">
        <f>700000-957.11</f>
        <v>699042.89</v>
      </c>
      <c r="F68" s="27">
        <v>500000</v>
      </c>
      <c r="G68" s="27">
        <v>500000</v>
      </c>
    </row>
    <row r="69" spans="1:7" ht="60.75" customHeight="1">
      <c r="A69" s="28" t="s">
        <v>97</v>
      </c>
      <c r="B69" s="33" t="s">
        <v>98</v>
      </c>
      <c r="C69" s="33"/>
      <c r="D69" s="27">
        <f>D70</f>
        <v>0</v>
      </c>
      <c r="E69" s="27">
        <f>E70</f>
        <v>197000</v>
      </c>
      <c r="F69" s="27"/>
      <c r="G69" s="27"/>
    </row>
    <row r="70" spans="1:7" ht="33.75">
      <c r="A70" s="28" t="s">
        <v>68</v>
      </c>
      <c r="B70" s="33" t="s">
        <v>98</v>
      </c>
      <c r="C70" s="25" t="s">
        <v>4</v>
      </c>
      <c r="D70" s="26"/>
      <c r="E70" s="26">
        <v>197000</v>
      </c>
      <c r="F70" s="27"/>
      <c r="G70" s="27"/>
    </row>
    <row r="71" spans="1:7" ht="29.25" customHeight="1">
      <c r="A71" s="24" t="s">
        <v>48</v>
      </c>
      <c r="B71" s="33">
        <v>2400200000</v>
      </c>
      <c r="C71" s="25"/>
      <c r="D71" s="26">
        <f>D72+D78</f>
        <v>-1073680</v>
      </c>
      <c r="E71" s="26">
        <f>E72+E78</f>
        <v>631454.96</v>
      </c>
      <c r="F71" s="26">
        <f>F72+F78</f>
        <v>1518600</v>
      </c>
      <c r="G71" s="26">
        <f>G72+G78</f>
        <v>1520200</v>
      </c>
    </row>
    <row r="72" spans="1:7" ht="21" customHeight="1">
      <c r="A72" s="24" t="s">
        <v>46</v>
      </c>
      <c r="B72" s="33">
        <v>2400206050</v>
      </c>
      <c r="C72" s="25"/>
      <c r="D72" s="27">
        <f>D73</f>
        <v>-50680</v>
      </c>
      <c r="E72" s="27">
        <f>E73</f>
        <v>572988.96</v>
      </c>
      <c r="F72" s="27">
        <f>F73</f>
        <v>378500</v>
      </c>
      <c r="G72" s="27">
        <f>G73</f>
        <v>380100</v>
      </c>
    </row>
    <row r="73" spans="1:7" ht="36" customHeight="1">
      <c r="A73" s="28" t="s">
        <v>68</v>
      </c>
      <c r="B73" s="33">
        <v>2400206050</v>
      </c>
      <c r="C73" s="25" t="s">
        <v>4</v>
      </c>
      <c r="D73" s="27">
        <v>-50680</v>
      </c>
      <c r="E73" s="27">
        <f>379300+7468.96+236900-50680</f>
        <v>572988.96</v>
      </c>
      <c r="F73" s="27">
        <v>378500</v>
      </c>
      <c r="G73" s="27">
        <v>380100</v>
      </c>
    </row>
    <row r="74" spans="1:7" ht="66.75" customHeight="1" hidden="1">
      <c r="A74" s="29" t="s">
        <v>34</v>
      </c>
      <c r="B74" s="22" t="s">
        <v>26</v>
      </c>
      <c r="C74" s="22"/>
      <c r="D74" s="23">
        <f>D75</f>
        <v>0</v>
      </c>
      <c r="E74" s="23">
        <f>E75</f>
        <v>0</v>
      </c>
      <c r="F74" s="23">
        <f>F75</f>
        <v>0</v>
      </c>
      <c r="G74" s="23">
        <f>G75</f>
        <v>0</v>
      </c>
    </row>
    <row r="75" spans="1:7" ht="22.5" hidden="1">
      <c r="A75" s="24" t="s">
        <v>35</v>
      </c>
      <c r="B75" s="25" t="s">
        <v>36</v>
      </c>
      <c r="C75" s="25"/>
      <c r="D75" s="26"/>
      <c r="E75" s="27">
        <f aca="true" t="shared" si="8" ref="E75:G76">E76</f>
        <v>0</v>
      </c>
      <c r="F75" s="27">
        <f t="shared" si="8"/>
        <v>0</v>
      </c>
      <c r="G75" s="27">
        <f t="shared" si="8"/>
        <v>0</v>
      </c>
    </row>
    <row r="76" spans="1:7" ht="33.75" hidden="1">
      <c r="A76" s="24" t="s">
        <v>24</v>
      </c>
      <c r="B76" s="25" t="s">
        <v>37</v>
      </c>
      <c r="C76" s="25"/>
      <c r="D76" s="26"/>
      <c r="E76" s="27">
        <f t="shared" si="8"/>
        <v>0</v>
      </c>
      <c r="F76" s="27">
        <f t="shared" si="8"/>
        <v>0</v>
      </c>
      <c r="G76" s="27">
        <f t="shared" si="8"/>
        <v>0</v>
      </c>
    </row>
    <row r="77" spans="1:7" ht="33.75" hidden="1">
      <c r="A77" s="28" t="s">
        <v>68</v>
      </c>
      <c r="B77" s="25" t="s">
        <v>37</v>
      </c>
      <c r="C77" s="25" t="s">
        <v>4</v>
      </c>
      <c r="D77" s="26"/>
      <c r="E77" s="27">
        <v>0</v>
      </c>
      <c r="F77" s="27">
        <v>0</v>
      </c>
      <c r="G77" s="27">
        <v>0</v>
      </c>
    </row>
    <row r="78" spans="1:7" ht="32.25" customHeight="1">
      <c r="A78" s="24" t="s">
        <v>91</v>
      </c>
      <c r="B78" s="33" t="s">
        <v>92</v>
      </c>
      <c r="C78" s="25"/>
      <c r="D78" s="27">
        <f aca="true" t="shared" si="9" ref="D78:G79">D79</f>
        <v>-1023000</v>
      </c>
      <c r="E78" s="27">
        <f t="shared" si="9"/>
        <v>58466</v>
      </c>
      <c r="F78" s="27">
        <f t="shared" si="9"/>
        <v>1140100</v>
      </c>
      <c r="G78" s="27">
        <f t="shared" si="9"/>
        <v>1140100</v>
      </c>
    </row>
    <row r="79" spans="1:7" ht="31.5" customHeight="1">
      <c r="A79" s="24" t="s">
        <v>93</v>
      </c>
      <c r="B79" s="33" t="s">
        <v>92</v>
      </c>
      <c r="C79" s="25"/>
      <c r="D79" s="27">
        <f t="shared" si="9"/>
        <v>-1023000</v>
      </c>
      <c r="E79" s="27">
        <f t="shared" si="9"/>
        <v>58466</v>
      </c>
      <c r="F79" s="27">
        <f t="shared" si="9"/>
        <v>1140100</v>
      </c>
      <c r="G79" s="27">
        <f t="shared" si="9"/>
        <v>1140100</v>
      </c>
    </row>
    <row r="80" spans="1:7" ht="33.75">
      <c r="A80" s="28" t="s">
        <v>68</v>
      </c>
      <c r="B80" s="33" t="s">
        <v>92</v>
      </c>
      <c r="C80" s="25" t="s">
        <v>4</v>
      </c>
      <c r="D80" s="27">
        <v>-1023000</v>
      </c>
      <c r="E80" s="27">
        <f>1140100-58634-1023000</f>
        <v>58466</v>
      </c>
      <c r="F80" s="27">
        <v>1140100</v>
      </c>
      <c r="G80" s="27">
        <v>1140100</v>
      </c>
    </row>
    <row r="81" spans="1:7" ht="22.5">
      <c r="A81" s="28" t="s">
        <v>110</v>
      </c>
      <c r="B81" s="33">
        <v>2400306400</v>
      </c>
      <c r="C81" s="25"/>
      <c r="D81" s="27">
        <f>D82</f>
        <v>0</v>
      </c>
      <c r="E81" s="27">
        <f>E82</f>
        <v>53950</v>
      </c>
      <c r="F81" s="27"/>
      <c r="G81" s="27"/>
    </row>
    <row r="82" spans="1:7" ht="35.25" customHeight="1">
      <c r="A82" s="28" t="s">
        <v>68</v>
      </c>
      <c r="B82" s="33">
        <v>2400306400</v>
      </c>
      <c r="C82" s="25" t="s">
        <v>4</v>
      </c>
      <c r="D82" s="27"/>
      <c r="E82" s="27">
        <v>53950</v>
      </c>
      <c r="F82" s="27"/>
      <c r="G82" s="27"/>
    </row>
    <row r="83" spans="1:7" ht="35.25" customHeight="1">
      <c r="A83" s="38" t="s">
        <v>34</v>
      </c>
      <c r="B83" s="39" t="s">
        <v>26</v>
      </c>
      <c r="C83" s="39"/>
      <c r="D83" s="40">
        <f>D84</f>
        <v>0</v>
      </c>
      <c r="E83" s="40">
        <f>E84</f>
        <v>35000</v>
      </c>
      <c r="F83" s="27"/>
      <c r="G83" s="27"/>
    </row>
    <row r="84" spans="1:7" ht="35.25" customHeight="1">
      <c r="A84" s="41" t="s">
        <v>35</v>
      </c>
      <c r="B84" s="42" t="s">
        <v>36</v>
      </c>
      <c r="C84" s="42"/>
      <c r="D84" s="43">
        <f>D85</f>
        <v>0</v>
      </c>
      <c r="E84" s="43">
        <f>E85</f>
        <v>35000</v>
      </c>
      <c r="F84" s="27"/>
      <c r="G84" s="27"/>
    </row>
    <row r="85" spans="1:7" ht="35.25" customHeight="1">
      <c r="A85" s="41" t="s">
        <v>24</v>
      </c>
      <c r="B85" s="42" t="s">
        <v>37</v>
      </c>
      <c r="C85" s="42"/>
      <c r="D85" s="43">
        <f>D86</f>
        <v>0</v>
      </c>
      <c r="E85" s="43">
        <f>E86</f>
        <v>35000</v>
      </c>
      <c r="F85" s="27"/>
      <c r="G85" s="27"/>
    </row>
    <row r="86" spans="1:7" ht="35.25" customHeight="1">
      <c r="A86" s="44" t="s">
        <v>68</v>
      </c>
      <c r="B86" s="42" t="s">
        <v>37</v>
      </c>
      <c r="C86" s="42" t="s">
        <v>4</v>
      </c>
      <c r="D86" s="43"/>
      <c r="E86" s="43">
        <v>35000</v>
      </c>
      <c r="F86" s="27"/>
      <c r="G86" s="27"/>
    </row>
    <row r="87" spans="1:7" ht="12.75">
      <c r="A87" s="29" t="s">
        <v>10</v>
      </c>
      <c r="B87" s="22" t="s">
        <v>27</v>
      </c>
      <c r="C87" s="22"/>
      <c r="D87" s="34">
        <f>D90+D92+D95+D97</f>
        <v>1002.6</v>
      </c>
      <c r="E87" s="34">
        <f>E90+E92+E95+E97</f>
        <v>98423.08</v>
      </c>
      <c r="F87" s="34">
        <f>F90+F92+F97</f>
        <v>175700</v>
      </c>
      <c r="G87" s="34">
        <f>G90+G92+G97</f>
        <v>271200</v>
      </c>
    </row>
    <row r="88" spans="1:7" ht="33.75" hidden="1">
      <c r="A88" s="24" t="s">
        <v>85</v>
      </c>
      <c r="B88" s="25" t="s">
        <v>86</v>
      </c>
      <c r="C88" s="25"/>
      <c r="D88" s="31"/>
      <c r="E88" s="34">
        <f>E91+E93+E98</f>
        <v>96423.08</v>
      </c>
      <c r="F88" s="26"/>
      <c r="G88" s="26"/>
    </row>
    <row r="89" spans="1:7" ht="33.75" hidden="1">
      <c r="A89" s="24" t="s">
        <v>68</v>
      </c>
      <c r="B89" s="25" t="s">
        <v>86</v>
      </c>
      <c r="C89" s="25" t="s">
        <v>4</v>
      </c>
      <c r="D89" s="31"/>
      <c r="E89" s="34">
        <f>E92+E94+E99</f>
        <v>78423.08</v>
      </c>
      <c r="F89" s="26"/>
      <c r="G89" s="26"/>
    </row>
    <row r="90" spans="1:7" ht="22.5">
      <c r="A90" s="24" t="s">
        <v>8</v>
      </c>
      <c r="B90" s="25" t="s">
        <v>28</v>
      </c>
      <c r="C90" s="25"/>
      <c r="D90" s="26"/>
      <c r="E90" s="26">
        <f>E91</f>
        <v>20000</v>
      </c>
      <c r="F90" s="26">
        <f>F91</f>
        <v>20000</v>
      </c>
      <c r="G90" s="26">
        <f>G91</f>
        <v>20000</v>
      </c>
    </row>
    <row r="91" spans="1:7" ht="12.75">
      <c r="A91" s="24" t="s">
        <v>7</v>
      </c>
      <c r="B91" s="25" t="s">
        <v>28</v>
      </c>
      <c r="C91" s="25" t="s">
        <v>5</v>
      </c>
      <c r="D91" s="26"/>
      <c r="E91" s="26">
        <v>20000</v>
      </c>
      <c r="F91" s="26">
        <v>20000</v>
      </c>
      <c r="G91" s="26">
        <v>20000</v>
      </c>
    </row>
    <row r="92" spans="1:7" ht="33.75">
      <c r="A92" s="28" t="s">
        <v>76</v>
      </c>
      <c r="B92" s="25" t="s">
        <v>55</v>
      </c>
      <c r="C92" s="25"/>
      <c r="D92" s="27">
        <f>D93+D94</f>
        <v>1002.6</v>
      </c>
      <c r="E92" s="27">
        <f>E93+E94</f>
        <v>77423.08</v>
      </c>
      <c r="F92" s="27">
        <f>F93+F94</f>
        <v>69600</v>
      </c>
      <c r="G92" s="27">
        <f>G93+G94</f>
        <v>71800</v>
      </c>
    </row>
    <row r="93" spans="1:7" ht="68.25" customHeight="1">
      <c r="A93" s="28" t="s">
        <v>6</v>
      </c>
      <c r="B93" s="25" t="s">
        <v>55</v>
      </c>
      <c r="C93" s="25" t="s">
        <v>3</v>
      </c>
      <c r="D93" s="26">
        <v>1002.6</v>
      </c>
      <c r="E93" s="27">
        <f>68100+7320.48+1002.6</f>
        <v>76423.08</v>
      </c>
      <c r="F93" s="27">
        <v>68600</v>
      </c>
      <c r="G93" s="27">
        <v>70800</v>
      </c>
    </row>
    <row r="94" spans="1:7" ht="33.75">
      <c r="A94" s="28" t="s">
        <v>68</v>
      </c>
      <c r="B94" s="25" t="s">
        <v>55</v>
      </c>
      <c r="C94" s="25" t="s">
        <v>4</v>
      </c>
      <c r="D94" s="31"/>
      <c r="E94" s="27">
        <v>1000</v>
      </c>
      <c r="F94" s="27">
        <v>1000</v>
      </c>
      <c r="G94" s="27">
        <v>1000</v>
      </c>
    </row>
    <row r="95" spans="1:7" ht="22.5">
      <c r="A95" s="28" t="s">
        <v>106</v>
      </c>
      <c r="B95" s="25" t="s">
        <v>107</v>
      </c>
      <c r="C95" s="25"/>
      <c r="D95" s="26">
        <f>D96</f>
        <v>0</v>
      </c>
      <c r="E95" s="26">
        <f>E96</f>
        <v>1000</v>
      </c>
      <c r="F95" s="27"/>
      <c r="G95" s="27"/>
    </row>
    <row r="96" spans="1:7" ht="12.75">
      <c r="A96" s="28" t="s">
        <v>108</v>
      </c>
      <c r="B96" s="25" t="s">
        <v>107</v>
      </c>
      <c r="C96" s="25" t="s">
        <v>109</v>
      </c>
      <c r="D96" s="26"/>
      <c r="E96" s="27">
        <v>1000</v>
      </c>
      <c r="F96" s="27"/>
      <c r="G96" s="27"/>
    </row>
    <row r="97" spans="1:7" ht="12.75">
      <c r="A97" s="24" t="s">
        <v>15</v>
      </c>
      <c r="B97" s="25" t="s">
        <v>29</v>
      </c>
      <c r="C97" s="25"/>
      <c r="D97" s="31"/>
      <c r="E97" s="27"/>
      <c r="F97" s="27">
        <f>F98</f>
        <v>86100</v>
      </c>
      <c r="G97" s="27">
        <f>G98</f>
        <v>179400</v>
      </c>
    </row>
    <row r="98" spans="1:7" ht="12.75">
      <c r="A98" s="36" t="s">
        <v>16</v>
      </c>
      <c r="B98" s="25" t="s">
        <v>29</v>
      </c>
      <c r="C98" s="37" t="s">
        <v>17</v>
      </c>
      <c r="D98" s="32"/>
      <c r="E98" s="27"/>
      <c r="F98" s="27">
        <v>86100</v>
      </c>
      <c r="G98" s="27">
        <v>179400</v>
      </c>
    </row>
    <row r="99" spans="2:8" ht="15">
      <c r="B99" s="3"/>
      <c r="F99" s="8"/>
      <c r="G99" s="8"/>
      <c r="H99" s="9"/>
    </row>
    <row r="100" spans="2:8" ht="15">
      <c r="B100" s="3"/>
      <c r="E100" s="10"/>
      <c r="F100" s="11"/>
      <c r="G100" s="11"/>
      <c r="H100" s="9"/>
    </row>
    <row r="101" spans="2:8" ht="15">
      <c r="B101" s="3"/>
      <c r="E101" s="10"/>
      <c r="F101" s="11"/>
      <c r="G101" s="11"/>
      <c r="H101" s="9"/>
    </row>
    <row r="102" spans="1:8" ht="15.75">
      <c r="A102" s="15" t="s">
        <v>20</v>
      </c>
      <c r="B102" s="3"/>
      <c r="E102" s="12"/>
      <c r="F102" s="13" t="s">
        <v>52</v>
      </c>
      <c r="G102" s="13"/>
      <c r="H102" s="9"/>
    </row>
  </sheetData>
  <sheetProtection/>
  <mergeCells count="9">
    <mergeCell ref="D10:G10"/>
    <mergeCell ref="D15:E15"/>
    <mergeCell ref="F15:F16"/>
    <mergeCell ref="G15:G16"/>
    <mergeCell ref="A12:G12"/>
    <mergeCell ref="A14:A16"/>
    <mergeCell ref="B14:B16"/>
    <mergeCell ref="C14:C16"/>
    <mergeCell ref="D14:G14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r:id="rId1"/>
  <ignoredErrors>
    <ignoredError sqref="D54:E54 E55 D50:E51 D49:E49 E66:E68 E23 E37 E80 E41 E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2020-08-28T07:02:20Z</cp:lastPrinted>
  <dcterms:created xsi:type="dcterms:W3CDTF">2008-10-28T10:40:13Z</dcterms:created>
  <dcterms:modified xsi:type="dcterms:W3CDTF">2021-01-09T15:18:21Z</dcterms:modified>
  <cp:category/>
  <cp:version/>
  <cp:contentType/>
  <cp:contentStatus/>
</cp:coreProperties>
</file>